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石材" sheetId="4" r:id="rId1"/>
  </sheets>
  <definedNames>
    <definedName name="_xlnm._FilterDatabase" localSheetId="0" hidden="1">石材!$A$2:$J$74</definedName>
  </definedNames>
  <calcPr calcId="144525"/>
</workbook>
</file>

<file path=xl/sharedStrings.xml><?xml version="1.0" encoding="utf-8"?>
<sst xmlns="http://schemas.openxmlformats.org/spreadsheetml/2006/main" count="321" uniqueCount="130">
  <si>
    <t>雅州壹号院仿石砖、石材采购-报价清单</t>
  </si>
  <si>
    <t>序号</t>
  </si>
  <si>
    <t>材料名称</t>
  </si>
  <si>
    <t>规格型号（mm）</t>
  </si>
  <si>
    <t>工艺要求</t>
  </si>
  <si>
    <t>单位</t>
  </si>
  <si>
    <t>数量  （暂定）</t>
  </si>
  <si>
    <t>税率</t>
  </si>
  <si>
    <t>综合单价</t>
  </si>
  <si>
    <t>总价</t>
  </si>
  <si>
    <t>备注</t>
  </si>
  <si>
    <t>位置</t>
  </si>
  <si>
    <t>仿芝麻白荔枝面石英砖</t>
  </si>
  <si>
    <t>600*300*18</t>
  </si>
  <si>
    <t>平方</t>
  </si>
  <si>
    <t>商业街、入户、大门口</t>
  </si>
  <si>
    <t>仿芝麻灰透水砖</t>
  </si>
  <si>
    <t>600*300*60</t>
  </si>
  <si>
    <t>消防车道、园路</t>
  </si>
  <si>
    <t>仿芝麻白透水砖</t>
  </si>
  <si>
    <t>仿芝麻黑透水砖</t>
  </si>
  <si>
    <t>成品仿中国黑PC收水沟</t>
  </si>
  <si>
    <t>600*80*40</t>
  </si>
  <si>
    <t>米</t>
  </si>
  <si>
    <t>详见图纸  图一</t>
  </si>
  <si>
    <t>弧形定制</t>
  </si>
  <si>
    <t>仿芝麻黑荔枝面石英砖</t>
  </si>
  <si>
    <t>入户、大门下、色带</t>
  </si>
  <si>
    <t>灰色瓷砖</t>
  </si>
  <si>
    <t>600*600*10</t>
  </si>
  <si>
    <t>垃圾收集点</t>
  </si>
  <si>
    <t>仿鱼肚白哑光面石英砖</t>
  </si>
  <si>
    <t>900*300*20</t>
  </si>
  <si>
    <t>入户景墙</t>
  </si>
  <si>
    <t>900*180*20</t>
  </si>
  <si>
    <t>900*160*20</t>
  </si>
  <si>
    <t>900*200*20</t>
  </si>
  <si>
    <t>600*100*18</t>
  </si>
  <si>
    <t>透水混凝土色带</t>
  </si>
  <si>
    <t>块</t>
  </si>
  <si>
    <t>600*600*18</t>
  </si>
  <si>
    <t>大门口、门口色带</t>
  </si>
  <si>
    <t>300*300*18</t>
  </si>
  <si>
    <t>入口无障碍通道</t>
  </si>
  <si>
    <t>仿福鼎黑水洗面石英砖</t>
  </si>
  <si>
    <t>大门下</t>
  </si>
  <si>
    <t>600*370*18</t>
  </si>
  <si>
    <t>芝麻灰荔枝面花岗岩</t>
  </si>
  <si>
    <t>1200*870*100</t>
  </si>
  <si>
    <t>正面单长边倒10*10直角，相应背面长边单开30*30槽，定厚</t>
  </si>
  <si>
    <t>详见图纸 图五</t>
  </si>
  <si>
    <t>大门口台阶</t>
  </si>
  <si>
    <t>800*870*100</t>
  </si>
  <si>
    <t>1200*800*100</t>
  </si>
  <si>
    <t>1380*800*100</t>
  </si>
  <si>
    <t>1800*870*100</t>
  </si>
  <si>
    <t>正面单长边倒10*10直角，背面相应长边开30*30槽，切碰角，各一半，定厚</t>
  </si>
  <si>
    <t>详见图纸  图五、图六</t>
  </si>
  <si>
    <t>1000*870*100</t>
  </si>
  <si>
    <t>1600*870*100</t>
  </si>
  <si>
    <t>1400*870*100</t>
  </si>
  <si>
    <t>，正面单长边倒10*10直角，背面相应长边开30*30槽，切碰角，各一半，定厚</t>
  </si>
  <si>
    <t>正面长边、短边各一边倒10*10直角，背面相应长边和短边开30*30槽，各一半，定厚</t>
  </si>
  <si>
    <t>芝麻灰烧面花岗岩</t>
  </si>
  <si>
    <t>600*50*20</t>
  </si>
  <si>
    <t>仿光面米黄色洞石石英砖</t>
  </si>
  <si>
    <t>1100*400*18</t>
  </si>
  <si>
    <t>入口灯柱</t>
  </si>
  <si>
    <t>1100*600*18</t>
  </si>
  <si>
    <t>1200/900*600*18</t>
  </si>
  <si>
    <t>各一半</t>
  </si>
  <si>
    <t>详见图纸  图二</t>
  </si>
  <si>
    <t>1200*600*18</t>
  </si>
  <si>
    <t>中国黑光面石材</t>
  </si>
  <si>
    <t>600*600*30</t>
  </si>
  <si>
    <t>入口LOGO展示台</t>
  </si>
  <si>
    <t>单边正面倒R5,1/4圆，定厚，与倒1/4圆相邻30mm面磨光</t>
  </si>
  <si>
    <t>详见图纸  图四</t>
  </si>
  <si>
    <t>入口LOGO及大门展示台</t>
  </si>
  <si>
    <t>相邻双边正面倒R5,1/4圆，定厚，与倒1/4圆相邻30mm面磨光</t>
  </si>
  <si>
    <t>600*170*20</t>
  </si>
  <si>
    <t>600*100*20</t>
  </si>
  <si>
    <t>入口水景</t>
  </si>
  <si>
    <t>开直径12cm圆孔</t>
  </si>
  <si>
    <t>600*200*80</t>
  </si>
  <si>
    <t>异形加工</t>
  </si>
  <si>
    <t>详见图纸  图三</t>
  </si>
  <si>
    <t>800*200*80</t>
  </si>
  <si>
    <t>异形加工，切碰角，各一半</t>
  </si>
  <si>
    <t>600*300*20</t>
  </si>
  <si>
    <t>600*200*20</t>
  </si>
  <si>
    <t>浪淘沙水洗面</t>
  </si>
  <si>
    <t>900*600*30</t>
  </si>
  <si>
    <t>大门灯柱</t>
  </si>
  <si>
    <t>900*120*20</t>
  </si>
  <si>
    <t>600*120*20</t>
  </si>
  <si>
    <t>600*270*20</t>
  </si>
  <si>
    <t>大门展示台</t>
  </si>
  <si>
    <t>600*340*20</t>
  </si>
  <si>
    <t>仿芝麻灰荔枝面石英砖</t>
  </si>
  <si>
    <t>江澜云影区域平面</t>
  </si>
  <si>
    <t>芝麻灰花岗岩荔枝面</t>
  </si>
  <si>
    <t>600*600*100</t>
  </si>
  <si>
    <t>正面600单边倒10*10直角，相应背面拉30*30槽</t>
  </si>
  <si>
    <t>江澜云影区域台阶</t>
  </si>
  <si>
    <t>600*50*18</t>
  </si>
  <si>
    <t>600*150*20</t>
  </si>
  <si>
    <t>600*80*18</t>
  </si>
  <si>
    <t>江澜云影区域水景</t>
  </si>
  <si>
    <t>仿浪淘沙荔枝面石英砖</t>
  </si>
  <si>
    <t>无障碍通道</t>
  </si>
  <si>
    <t>600*400*20</t>
  </si>
  <si>
    <t>江澜云影区域景墙</t>
  </si>
  <si>
    <t>中国黑光面花岗岩</t>
  </si>
  <si>
    <t>600*650*20</t>
  </si>
  <si>
    <t>600*600*20</t>
  </si>
  <si>
    <t>水景</t>
  </si>
  <si>
    <t>600*500*20</t>
  </si>
  <si>
    <t>600*100*120</t>
  </si>
  <si>
    <t>单边倒R10圆弧，定厚，与倒r10相邻两边的面磨光</t>
  </si>
  <si>
    <t>详见图纸  图七</t>
  </si>
  <si>
    <t>中国黑光面石材（小块）</t>
  </si>
  <si>
    <t>20厚</t>
  </si>
  <si>
    <t>600*100*70</t>
  </si>
  <si>
    <t>详见图纸  图八</t>
  </si>
  <si>
    <t>900*600*18</t>
  </si>
  <si>
    <t>樾溪林屿区域水景</t>
  </si>
  <si>
    <t>总价合计（元）</t>
  </si>
  <si>
    <r>
      <rPr>
        <sz val="12"/>
        <color theme="1"/>
        <rFont val="仿宋"/>
        <charset val="134"/>
      </rPr>
      <t xml:space="preserve">注：                                                                                                                                   1、综合单价为材料到场固定含税单价，包含但不限于材料费、加工费、包装费、试验费、运杂费、管理费、利润、安全风险费用、服务费、上车费（不含下车）、垫资所需的资金占用利息费、售后服务费以及相关税费等抵达甲方指定地点的所有费用。不论任何因素，在完成末次结算前，甲方除应付货款外，不需再支付其他费用。并开具增值税专用发票，税率13%。                                                                                                                         2、以上数量为暂定量，以实际供货、验收合格的数量为准。                                                                                                              3、税费（增值税）按税务机关核定税率单独计算，一票制，税率13%。                                                                                                         4、本项目报价接受第二次报价。                                                                                                                      5、付款方式：银行转账。月付100%。                                                                                                                  6、送货地点：四川省雅安市雨城区前进西街雨城区大兴寺。                                                                                                                                              7、质量标准：符合国家标准及项目使用要求，提供产品合格证明书、检测报告等资料。                                                                                                                                                </t>
    </r>
    <r>
      <rPr>
        <b/>
        <sz val="12"/>
        <color theme="1"/>
        <rFont val="仿宋"/>
        <charset val="134"/>
      </rPr>
      <t>8、最高限价（含税）：</t>
    </r>
    <r>
      <rPr>
        <b/>
        <u/>
        <sz val="12"/>
        <color theme="1"/>
        <rFont val="仿宋"/>
        <charset val="134"/>
      </rPr>
      <t>414470.79元</t>
    </r>
    <r>
      <rPr>
        <b/>
        <sz val="12"/>
        <color theme="1"/>
        <rFont val="仿宋"/>
        <charset val="134"/>
      </rPr>
      <t>。税率13%。竞价单位自主报价，投标报价不得超过最高限价。超过最高限价,其响应文件按无效处理。</t>
    </r>
  </si>
  <si>
    <t>竞价单位：                            联系人：                           联系电话：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</si>
</sst>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20"/>
      <color theme="1"/>
      <name val="仿宋"/>
      <charset val="134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sz val="12"/>
      <name val="仿宋"/>
      <charset val="134"/>
    </font>
    <font>
      <sz val="14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12"/>
      <color theme="1"/>
      <name val="仿宋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3" applyNumberFormat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5" borderId="13" applyNumberFormat="0" applyAlignment="0" applyProtection="0">
      <alignment vertical="center"/>
    </xf>
    <xf numFmtId="0" fontId="18" fillId="6" borderId="15" applyNumberFormat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Fill="1" applyAlignment="1">
      <alignment vertical="center" wrapText="1"/>
    </xf>
    <xf numFmtId="0" fontId="0" fillId="2" borderId="0" xfId="0" applyFill="1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176" fontId="3" fillId="0" borderId="5" xfId="0" applyNumberFormat="1" applyFont="1" applyFill="1" applyBorder="1" applyAlignment="1">
      <alignment horizontal="center" vertical="center" wrapText="1"/>
    </xf>
    <xf numFmtId="176" fontId="3" fillId="0" borderId="6" xfId="0" applyNumberFormat="1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176" fontId="3" fillId="0" borderId="7" xfId="0" applyNumberFormat="1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left" vertical="center" wrapText="1"/>
    </xf>
    <xf numFmtId="9" fontId="4" fillId="0" borderId="6" xfId="0" applyNumberFormat="1" applyFont="1" applyFill="1" applyBorder="1" applyAlignment="1">
      <alignment horizontal="center" vertical="center" wrapText="1"/>
    </xf>
    <xf numFmtId="177" fontId="4" fillId="0" borderId="6" xfId="0" applyNumberFormat="1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left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right" vertical="center" wrapText="1"/>
    </xf>
    <xf numFmtId="0" fontId="4" fillId="0" borderId="4" xfId="0" applyFont="1" applyFill="1" applyBorder="1" applyAlignment="1">
      <alignment horizontal="right" vertical="center" wrapText="1"/>
    </xf>
    <xf numFmtId="0" fontId="4" fillId="0" borderId="9" xfId="0" applyFont="1" applyFill="1" applyBorder="1" applyAlignment="1">
      <alignment horizontal="right" vertical="center" wrapText="1"/>
    </xf>
    <xf numFmtId="0" fontId="4" fillId="0" borderId="6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/>
    </xf>
    <xf numFmtId="0" fontId="4" fillId="0" borderId="7" xfId="0" applyFont="1" applyFill="1" applyBorder="1" applyAlignment="1">
      <alignment horizontal="center" vertical="center" wrapText="1"/>
    </xf>
    <xf numFmtId="0" fontId="0" fillId="0" borderId="6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4"/>
  <sheetViews>
    <sheetView tabSelected="1" zoomScale="85" zoomScaleNormal="85" workbookViewId="0">
      <selection activeCell="J28" sqref="J28"/>
    </sheetView>
  </sheetViews>
  <sheetFormatPr defaultColWidth="9" defaultRowHeight="14.25"/>
  <cols>
    <col min="1" max="1" width="4.825" style="7" customWidth="1"/>
    <col min="2" max="2" width="22.6416666666667" style="8" customWidth="1"/>
    <col min="3" max="3" width="16.6083333333333" style="9" customWidth="1"/>
    <col min="4" max="4" width="16.475" style="8" customWidth="1"/>
    <col min="5" max="5" width="7.44166666666667" style="8" customWidth="1"/>
    <col min="6" max="6" width="11.4666666666667" style="8" customWidth="1"/>
    <col min="7" max="7" width="6.325" style="10" customWidth="1"/>
    <col min="8" max="8" width="12.7916666666667" style="10" customWidth="1"/>
    <col min="9" max="9" width="13.0833333333333" style="10" customWidth="1"/>
    <col min="10" max="10" width="11.4666666666667" style="10" customWidth="1"/>
    <col min="11" max="11" width="12.9416666666667" customWidth="1"/>
  </cols>
  <sheetData>
    <row r="1" s="1" customFormat="1" ht="13.5" spans="1:11">
      <c r="A1" s="11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26"/>
    </row>
    <row r="2" s="1" customFormat="1" ht="13.5" spans="1:11">
      <c r="A2" s="13"/>
      <c r="B2" s="14"/>
      <c r="C2" s="14"/>
      <c r="D2" s="14"/>
      <c r="E2" s="14"/>
      <c r="F2" s="14"/>
      <c r="G2" s="14"/>
      <c r="H2" s="14"/>
      <c r="I2" s="14"/>
      <c r="J2" s="14"/>
      <c r="K2" s="27"/>
    </row>
    <row r="3" s="2" customFormat="1" ht="13.5" spans="1:11">
      <c r="A3" s="15" t="s">
        <v>1</v>
      </c>
      <c r="B3" s="15" t="s">
        <v>2</v>
      </c>
      <c r="C3" s="15" t="s">
        <v>3</v>
      </c>
      <c r="D3" s="15" t="s">
        <v>4</v>
      </c>
      <c r="E3" s="15" t="s">
        <v>5</v>
      </c>
      <c r="F3" s="15" t="s">
        <v>6</v>
      </c>
      <c r="G3" s="16" t="s">
        <v>7</v>
      </c>
      <c r="H3" s="17" t="s">
        <v>8</v>
      </c>
      <c r="I3" s="17" t="s">
        <v>9</v>
      </c>
      <c r="J3" s="15" t="s">
        <v>10</v>
      </c>
      <c r="K3" s="28" t="s">
        <v>11</v>
      </c>
    </row>
    <row r="4" s="3" customFormat="1" ht="13.5" spans="1:11">
      <c r="A4" s="18"/>
      <c r="B4" s="18"/>
      <c r="C4" s="18"/>
      <c r="D4" s="18"/>
      <c r="E4" s="18"/>
      <c r="F4" s="18"/>
      <c r="G4" s="19"/>
      <c r="H4" s="17"/>
      <c r="I4" s="17"/>
      <c r="J4" s="18"/>
      <c r="K4" s="28"/>
    </row>
    <row r="5" s="3" customFormat="1" ht="28.5" spans="1:11">
      <c r="A5" s="20">
        <v>1</v>
      </c>
      <c r="B5" s="21" t="s">
        <v>12</v>
      </c>
      <c r="C5" s="20" t="s">
        <v>13</v>
      </c>
      <c r="D5" s="20"/>
      <c r="E5" s="20" t="s">
        <v>14</v>
      </c>
      <c r="F5" s="20">
        <f>611-44+7.9*0.3*12*4+6.9*(0.3*12*2+0.3*5)+7.7*0.3*12*2+(1.2*1.2+1.5*4.2-0.6-0.6)*3+6.2*16.3*2+6.6*11.6*2+8.6*1.8*2+9.6*8.6+(1.38+2.4)*2*8.4+288</f>
        <v>1636.114</v>
      </c>
      <c r="G5" s="22">
        <v>0.13</v>
      </c>
      <c r="H5" s="23"/>
      <c r="I5" s="23"/>
      <c r="J5" s="20"/>
      <c r="K5" s="21" t="s">
        <v>15</v>
      </c>
    </row>
    <row r="6" s="3" customFormat="1" ht="28.5" spans="1:11">
      <c r="A6" s="20">
        <v>2</v>
      </c>
      <c r="B6" s="21" t="s">
        <v>16</v>
      </c>
      <c r="C6" s="20" t="s">
        <v>17</v>
      </c>
      <c r="D6" s="20"/>
      <c r="E6" s="20" t="s">
        <v>14</v>
      </c>
      <c r="F6" s="24">
        <f>155.45+577.43-28+269.93+28.49</f>
        <v>1003.3</v>
      </c>
      <c r="G6" s="22">
        <v>0.13</v>
      </c>
      <c r="H6" s="23"/>
      <c r="I6" s="23"/>
      <c r="J6" s="20"/>
      <c r="K6" s="21" t="s">
        <v>18</v>
      </c>
    </row>
    <row r="7" s="3" customFormat="1" ht="28.5" spans="1:11">
      <c r="A7" s="20">
        <v>3</v>
      </c>
      <c r="B7" s="21" t="s">
        <v>19</v>
      </c>
      <c r="C7" s="20" t="s">
        <v>17</v>
      </c>
      <c r="D7" s="20"/>
      <c r="E7" s="20" t="s">
        <v>14</v>
      </c>
      <c r="F7" s="24">
        <f>252.69+69.1+73.44-35.81+57.25+69.14+9.5</f>
        <v>495.31</v>
      </c>
      <c r="G7" s="22">
        <v>0.13</v>
      </c>
      <c r="H7" s="23"/>
      <c r="I7" s="23"/>
      <c r="J7" s="20"/>
      <c r="K7" s="21" t="s">
        <v>18</v>
      </c>
    </row>
    <row r="8" s="3" customFormat="1" ht="28.5" spans="1:11">
      <c r="A8" s="20">
        <v>4</v>
      </c>
      <c r="B8" s="21" t="s">
        <v>20</v>
      </c>
      <c r="C8" s="20" t="s">
        <v>17</v>
      </c>
      <c r="D8" s="20"/>
      <c r="E8" s="20" t="s">
        <v>14</v>
      </c>
      <c r="F8" s="24">
        <f>80.89+13.7+19.2+36.84+19.27+75.52+73.66+116.47+43.97+101.93+41.22+17.54</f>
        <v>640.21</v>
      </c>
      <c r="G8" s="22">
        <v>0.13</v>
      </c>
      <c r="H8" s="23"/>
      <c r="I8" s="23"/>
      <c r="J8" s="20"/>
      <c r="K8" s="21" t="s">
        <v>18</v>
      </c>
    </row>
    <row r="9" s="3" customFormat="1" ht="28.5" spans="1:11">
      <c r="A9" s="20">
        <v>5</v>
      </c>
      <c r="B9" s="21" t="s">
        <v>21</v>
      </c>
      <c r="C9" s="20" t="s">
        <v>22</v>
      </c>
      <c r="D9" s="20"/>
      <c r="E9" s="20" t="s">
        <v>23</v>
      </c>
      <c r="F9" s="20">
        <v>250</v>
      </c>
      <c r="G9" s="22">
        <v>0.13</v>
      </c>
      <c r="H9" s="23"/>
      <c r="I9" s="23"/>
      <c r="J9" s="20" t="s">
        <v>24</v>
      </c>
      <c r="K9" s="21"/>
    </row>
    <row r="10" s="3" customFormat="1" ht="28.5" spans="1:11">
      <c r="A10" s="20">
        <v>6</v>
      </c>
      <c r="B10" s="21" t="s">
        <v>21</v>
      </c>
      <c r="C10" s="20" t="s">
        <v>22</v>
      </c>
      <c r="D10" s="20" t="s">
        <v>25</v>
      </c>
      <c r="E10" s="20" t="s">
        <v>23</v>
      </c>
      <c r="F10" s="20">
        <v>20</v>
      </c>
      <c r="G10" s="22">
        <v>0.13</v>
      </c>
      <c r="H10" s="23"/>
      <c r="I10" s="23"/>
      <c r="J10" s="20" t="s">
        <v>24</v>
      </c>
      <c r="K10" s="21"/>
    </row>
    <row r="11" s="3" customFormat="1" ht="19" customHeight="1" spans="1:11">
      <c r="A11" s="20">
        <v>7</v>
      </c>
      <c r="B11" s="21" t="s">
        <v>26</v>
      </c>
      <c r="C11" s="20" t="s">
        <v>13</v>
      </c>
      <c r="D11" s="20"/>
      <c r="E11" s="20" t="s">
        <v>14</v>
      </c>
      <c r="F11" s="20">
        <f>7.9*0.3*2*4+6.9*0.3*7*2*2+7.7*0.3*2*2+8.4*1.2*4+2*0.3*(6.2+3+12.7+13.6)</f>
        <v>147.78</v>
      </c>
      <c r="G11" s="22">
        <v>0.13</v>
      </c>
      <c r="H11" s="23"/>
      <c r="I11" s="23"/>
      <c r="J11" s="20"/>
      <c r="K11" s="21" t="s">
        <v>27</v>
      </c>
    </row>
    <row r="12" s="3" customFormat="1" spans="1:11">
      <c r="A12" s="20">
        <v>8</v>
      </c>
      <c r="B12" s="21" t="s">
        <v>28</v>
      </c>
      <c r="C12" s="20" t="s">
        <v>29</v>
      </c>
      <c r="D12" s="20"/>
      <c r="E12" s="20" t="s">
        <v>14</v>
      </c>
      <c r="F12" s="20">
        <f>0.6*0.6*5*3</f>
        <v>5.4</v>
      </c>
      <c r="G12" s="22">
        <v>0.13</v>
      </c>
      <c r="H12" s="23"/>
      <c r="I12" s="23"/>
      <c r="J12" s="20"/>
      <c r="K12" s="21" t="s">
        <v>30</v>
      </c>
    </row>
    <row r="13" s="3" customFormat="1" spans="1:11">
      <c r="A13" s="20">
        <v>9</v>
      </c>
      <c r="B13" s="21" t="s">
        <v>31</v>
      </c>
      <c r="C13" s="20" t="s">
        <v>32</v>
      </c>
      <c r="D13" s="20"/>
      <c r="E13" s="20" t="s">
        <v>14</v>
      </c>
      <c r="F13" s="20">
        <f>0.9*0.3*23*5</f>
        <v>31.05</v>
      </c>
      <c r="G13" s="22">
        <v>0.13</v>
      </c>
      <c r="H13" s="23"/>
      <c r="I13" s="23"/>
      <c r="J13" s="20"/>
      <c r="K13" s="21" t="s">
        <v>33</v>
      </c>
    </row>
    <row r="14" s="3" customFormat="1" spans="1:11">
      <c r="A14" s="20">
        <v>10</v>
      </c>
      <c r="B14" s="21" t="s">
        <v>31</v>
      </c>
      <c r="C14" s="20" t="s">
        <v>34</v>
      </c>
      <c r="D14" s="20"/>
      <c r="E14" s="20" t="s">
        <v>14</v>
      </c>
      <c r="F14" s="20">
        <f>0.9*0.18*5</f>
        <v>0.81</v>
      </c>
      <c r="G14" s="22">
        <v>0.13</v>
      </c>
      <c r="H14" s="23"/>
      <c r="I14" s="23"/>
      <c r="J14" s="20"/>
      <c r="K14" s="21" t="s">
        <v>33</v>
      </c>
    </row>
    <row r="15" s="3" customFormat="1" spans="1:11">
      <c r="A15" s="20">
        <v>11</v>
      </c>
      <c r="B15" s="21" t="s">
        <v>31</v>
      </c>
      <c r="C15" s="20" t="s">
        <v>35</v>
      </c>
      <c r="D15" s="20"/>
      <c r="E15" s="20" t="s">
        <v>14</v>
      </c>
      <c r="F15" s="20">
        <f>0.9*0.16*5</f>
        <v>0.72</v>
      </c>
      <c r="G15" s="22">
        <v>0.13</v>
      </c>
      <c r="H15" s="23"/>
      <c r="I15" s="23"/>
      <c r="J15" s="20"/>
      <c r="K15" s="21" t="s">
        <v>33</v>
      </c>
    </row>
    <row r="16" s="3" customFormat="1" spans="1:11">
      <c r="A16" s="20">
        <v>12</v>
      </c>
      <c r="B16" s="21" t="s">
        <v>31</v>
      </c>
      <c r="C16" s="20" t="s">
        <v>36</v>
      </c>
      <c r="D16" s="20"/>
      <c r="E16" s="20" t="s">
        <v>14</v>
      </c>
      <c r="F16" s="20">
        <f>0.9*0.2*5</f>
        <v>0.9</v>
      </c>
      <c r="G16" s="22">
        <v>0.13</v>
      </c>
      <c r="H16" s="23"/>
      <c r="I16" s="23"/>
      <c r="J16" s="20"/>
      <c r="K16" s="21" t="s">
        <v>33</v>
      </c>
    </row>
    <row r="17" s="3" customFormat="1" ht="28.5" spans="1:11">
      <c r="A17" s="20">
        <v>13</v>
      </c>
      <c r="B17" s="21" t="s">
        <v>12</v>
      </c>
      <c r="C17" s="20" t="s">
        <v>37</v>
      </c>
      <c r="D17" s="20"/>
      <c r="E17" s="20" t="s">
        <v>14</v>
      </c>
      <c r="F17" s="20">
        <v>12</v>
      </c>
      <c r="G17" s="22">
        <v>0.13</v>
      </c>
      <c r="H17" s="23"/>
      <c r="I17" s="23"/>
      <c r="J17" s="20"/>
      <c r="K17" s="21" t="s">
        <v>38</v>
      </c>
    </row>
    <row r="18" s="3" customFormat="1" ht="28.5" spans="1:11">
      <c r="A18" s="20">
        <v>14</v>
      </c>
      <c r="B18" s="21" t="s">
        <v>12</v>
      </c>
      <c r="C18" s="20" t="s">
        <v>37</v>
      </c>
      <c r="D18" s="20" t="s">
        <v>25</v>
      </c>
      <c r="E18" s="20" t="s">
        <v>39</v>
      </c>
      <c r="F18" s="20">
        <v>10</v>
      </c>
      <c r="G18" s="22">
        <v>0.13</v>
      </c>
      <c r="H18" s="23"/>
      <c r="I18" s="23"/>
      <c r="J18" s="20"/>
      <c r="K18" s="21" t="s">
        <v>38</v>
      </c>
    </row>
    <row r="19" s="3" customFormat="1" ht="28.5" spans="1:11">
      <c r="A19" s="20">
        <v>15</v>
      </c>
      <c r="B19" s="21" t="s">
        <v>26</v>
      </c>
      <c r="C19" s="20" t="s">
        <v>40</v>
      </c>
      <c r="D19" s="20"/>
      <c r="E19" s="20" t="s">
        <v>14</v>
      </c>
      <c r="F19" s="20">
        <f>(6.2+16.3+8.6*2)*2*1.2</f>
        <v>95.28</v>
      </c>
      <c r="G19" s="22">
        <v>0.13</v>
      </c>
      <c r="H19" s="23"/>
      <c r="I19" s="23"/>
      <c r="J19" s="20"/>
      <c r="K19" s="21" t="s">
        <v>41</v>
      </c>
    </row>
    <row r="20" s="3" customFormat="1" ht="28.5" spans="1:11">
      <c r="A20" s="20">
        <v>16</v>
      </c>
      <c r="B20" s="21" t="s">
        <v>12</v>
      </c>
      <c r="C20" s="20" t="s">
        <v>42</v>
      </c>
      <c r="D20" s="20"/>
      <c r="E20" s="20" t="s">
        <v>14</v>
      </c>
      <c r="F20" s="20">
        <f>(5+6.3)*1.2*2</f>
        <v>27.12</v>
      </c>
      <c r="G20" s="22">
        <v>0.13</v>
      </c>
      <c r="H20" s="23"/>
      <c r="I20" s="23"/>
      <c r="J20" s="20"/>
      <c r="K20" s="21" t="s">
        <v>43</v>
      </c>
    </row>
    <row r="21" s="3" customFormat="1" spans="1:11">
      <c r="A21" s="20">
        <v>17</v>
      </c>
      <c r="B21" s="21" t="s">
        <v>44</v>
      </c>
      <c r="C21" s="20" t="s">
        <v>13</v>
      </c>
      <c r="D21" s="20"/>
      <c r="E21" s="20" t="s">
        <v>14</v>
      </c>
      <c r="F21" s="20">
        <f>26.76</f>
        <v>26.76</v>
      </c>
      <c r="G21" s="22">
        <v>0.13</v>
      </c>
      <c r="H21" s="23"/>
      <c r="I21" s="23"/>
      <c r="J21" s="20"/>
      <c r="K21" s="21" t="s">
        <v>45</v>
      </c>
    </row>
    <row r="22" s="3" customFormat="1" spans="1:11">
      <c r="A22" s="20">
        <v>18</v>
      </c>
      <c r="B22" s="21" t="s">
        <v>44</v>
      </c>
      <c r="C22" s="20" t="s">
        <v>46</v>
      </c>
      <c r="D22" s="20"/>
      <c r="E22" s="20" t="s">
        <v>14</v>
      </c>
      <c r="F22" s="20">
        <f>8.4*0.37*2</f>
        <v>6.216</v>
      </c>
      <c r="G22" s="22">
        <v>0.13</v>
      </c>
      <c r="H22" s="23"/>
      <c r="I22" s="23"/>
      <c r="J22" s="20"/>
      <c r="K22" s="21" t="s">
        <v>45</v>
      </c>
    </row>
    <row r="23" s="3" customFormat="1" ht="62" customHeight="1" spans="1:11">
      <c r="A23" s="20">
        <v>19</v>
      </c>
      <c r="B23" s="25" t="s">
        <v>47</v>
      </c>
      <c r="C23" s="24" t="s">
        <v>48</v>
      </c>
      <c r="D23" s="24" t="s">
        <v>49</v>
      </c>
      <c r="E23" s="24" t="s">
        <v>39</v>
      </c>
      <c r="F23" s="24">
        <v>68</v>
      </c>
      <c r="G23" s="22">
        <v>0.13</v>
      </c>
      <c r="H23" s="23"/>
      <c r="I23" s="23"/>
      <c r="J23" s="20" t="s">
        <v>50</v>
      </c>
      <c r="K23" s="21" t="s">
        <v>51</v>
      </c>
    </row>
    <row r="24" s="3" customFormat="1" ht="57" spans="1:11">
      <c r="A24" s="20">
        <v>20</v>
      </c>
      <c r="B24" s="25" t="s">
        <v>47</v>
      </c>
      <c r="C24" s="24" t="s">
        <v>52</v>
      </c>
      <c r="D24" s="24" t="s">
        <v>49</v>
      </c>
      <c r="E24" s="24" t="s">
        <v>39</v>
      </c>
      <c r="F24" s="24">
        <v>2</v>
      </c>
      <c r="G24" s="22">
        <v>0.13</v>
      </c>
      <c r="H24" s="23"/>
      <c r="I24" s="23"/>
      <c r="J24" s="20" t="s">
        <v>50</v>
      </c>
      <c r="K24" s="21" t="s">
        <v>51</v>
      </c>
    </row>
    <row r="25" s="3" customFormat="1" ht="62" customHeight="1" spans="1:11">
      <c r="A25" s="20">
        <v>21</v>
      </c>
      <c r="B25" s="25" t="s">
        <v>47</v>
      </c>
      <c r="C25" s="24" t="s">
        <v>53</v>
      </c>
      <c r="D25" s="24" t="s">
        <v>49</v>
      </c>
      <c r="E25" s="24" t="s">
        <v>39</v>
      </c>
      <c r="F25" s="24">
        <v>12</v>
      </c>
      <c r="G25" s="22">
        <v>0.13</v>
      </c>
      <c r="H25" s="23"/>
      <c r="I25" s="23"/>
      <c r="J25" s="20" t="s">
        <v>50</v>
      </c>
      <c r="K25" s="21" t="s">
        <v>51</v>
      </c>
    </row>
    <row r="26" s="3" customFormat="1" ht="57" spans="1:11">
      <c r="A26" s="20">
        <v>22</v>
      </c>
      <c r="B26" s="25" t="s">
        <v>47</v>
      </c>
      <c r="C26" s="24" t="s">
        <v>54</v>
      </c>
      <c r="D26" s="24" t="s">
        <v>49</v>
      </c>
      <c r="E26" s="24" t="s">
        <v>39</v>
      </c>
      <c r="F26" s="24">
        <v>2</v>
      </c>
      <c r="G26" s="22">
        <v>0.13</v>
      </c>
      <c r="H26" s="23"/>
      <c r="I26" s="23"/>
      <c r="J26" s="20" t="s">
        <v>50</v>
      </c>
      <c r="K26" s="21" t="s">
        <v>51</v>
      </c>
    </row>
    <row r="27" s="3" customFormat="1" ht="76" customHeight="1" spans="1:11">
      <c r="A27" s="20">
        <v>23</v>
      </c>
      <c r="B27" s="25" t="s">
        <v>47</v>
      </c>
      <c r="C27" s="24" t="s">
        <v>55</v>
      </c>
      <c r="D27" s="24" t="s">
        <v>56</v>
      </c>
      <c r="E27" s="24" t="s">
        <v>39</v>
      </c>
      <c r="F27" s="24">
        <v>2</v>
      </c>
      <c r="G27" s="22">
        <v>0.13</v>
      </c>
      <c r="H27" s="23"/>
      <c r="I27" s="23"/>
      <c r="J27" s="20" t="s">
        <v>57</v>
      </c>
      <c r="K27" s="21" t="s">
        <v>51</v>
      </c>
    </row>
    <row r="28" s="3" customFormat="1" ht="71.25" spans="1:11">
      <c r="A28" s="20">
        <v>24</v>
      </c>
      <c r="B28" s="25" t="s">
        <v>47</v>
      </c>
      <c r="C28" s="24" t="s">
        <v>48</v>
      </c>
      <c r="D28" s="24" t="s">
        <v>56</v>
      </c>
      <c r="E28" s="24" t="s">
        <v>39</v>
      </c>
      <c r="F28" s="24">
        <v>2</v>
      </c>
      <c r="G28" s="22">
        <v>0.13</v>
      </c>
      <c r="H28" s="23"/>
      <c r="I28" s="23"/>
      <c r="J28" s="20" t="s">
        <v>57</v>
      </c>
      <c r="K28" s="21" t="s">
        <v>51</v>
      </c>
    </row>
    <row r="29" s="3" customFormat="1" ht="80" customHeight="1" spans="1:11">
      <c r="A29" s="20">
        <v>25</v>
      </c>
      <c r="B29" s="25" t="s">
        <v>47</v>
      </c>
      <c r="C29" s="24" t="s">
        <v>58</v>
      </c>
      <c r="D29" s="24" t="s">
        <v>56</v>
      </c>
      <c r="E29" s="24" t="s">
        <v>39</v>
      </c>
      <c r="F29" s="24">
        <v>2</v>
      </c>
      <c r="G29" s="22">
        <v>0.13</v>
      </c>
      <c r="H29" s="23"/>
      <c r="I29" s="23"/>
      <c r="J29" s="20" t="s">
        <v>57</v>
      </c>
      <c r="K29" s="21" t="s">
        <v>51</v>
      </c>
    </row>
    <row r="30" s="3" customFormat="1" ht="71.25" spans="1:11">
      <c r="A30" s="20">
        <v>26</v>
      </c>
      <c r="B30" s="25" t="s">
        <v>47</v>
      </c>
      <c r="C30" s="24" t="s">
        <v>59</v>
      </c>
      <c r="D30" s="24" t="s">
        <v>56</v>
      </c>
      <c r="E30" s="24" t="s">
        <v>39</v>
      </c>
      <c r="F30" s="24">
        <v>4</v>
      </c>
      <c r="G30" s="22">
        <v>0.13</v>
      </c>
      <c r="H30" s="23"/>
      <c r="I30" s="23"/>
      <c r="J30" s="20" t="s">
        <v>57</v>
      </c>
      <c r="K30" s="21" t="s">
        <v>51</v>
      </c>
    </row>
    <row r="31" s="3" customFormat="1" ht="82" customHeight="1" spans="1:11">
      <c r="A31" s="20">
        <v>27</v>
      </c>
      <c r="B31" s="25" t="s">
        <v>47</v>
      </c>
      <c r="C31" s="24" t="s">
        <v>60</v>
      </c>
      <c r="D31" s="24" t="s">
        <v>61</v>
      </c>
      <c r="E31" s="24" t="s">
        <v>39</v>
      </c>
      <c r="F31" s="24">
        <v>2</v>
      </c>
      <c r="G31" s="22">
        <v>0.13</v>
      </c>
      <c r="H31" s="23"/>
      <c r="I31" s="23"/>
      <c r="J31" s="20" t="s">
        <v>57</v>
      </c>
      <c r="K31" s="21" t="s">
        <v>51</v>
      </c>
    </row>
    <row r="32" s="3" customFormat="1" ht="85.5" spans="1:11">
      <c r="A32" s="20">
        <v>28</v>
      </c>
      <c r="B32" s="25" t="s">
        <v>47</v>
      </c>
      <c r="C32" s="24" t="s">
        <v>55</v>
      </c>
      <c r="D32" s="24" t="s">
        <v>62</v>
      </c>
      <c r="E32" s="24" t="s">
        <v>39</v>
      </c>
      <c r="F32" s="24">
        <v>2</v>
      </c>
      <c r="G32" s="22">
        <v>0.13</v>
      </c>
      <c r="H32" s="23"/>
      <c r="I32" s="23"/>
      <c r="J32" s="20" t="s">
        <v>57</v>
      </c>
      <c r="K32" s="21" t="s">
        <v>51</v>
      </c>
    </row>
    <row r="33" s="3" customFormat="1" spans="1:11">
      <c r="A33" s="20">
        <v>29</v>
      </c>
      <c r="B33" s="25" t="s">
        <v>63</v>
      </c>
      <c r="C33" s="24" t="s">
        <v>64</v>
      </c>
      <c r="D33" s="24"/>
      <c r="E33" s="24" t="s">
        <v>39</v>
      </c>
      <c r="F33" s="24">
        <f>200</f>
        <v>200</v>
      </c>
      <c r="G33" s="22">
        <v>0.13</v>
      </c>
      <c r="H33" s="23"/>
      <c r="I33" s="23"/>
      <c r="J33" s="20"/>
      <c r="K33" s="21" t="s">
        <v>51</v>
      </c>
    </row>
    <row r="34" s="4" customFormat="1" spans="1:11">
      <c r="A34" s="20">
        <v>30</v>
      </c>
      <c r="B34" s="21" t="s">
        <v>65</v>
      </c>
      <c r="C34" s="20" t="s">
        <v>66</v>
      </c>
      <c r="D34" s="20"/>
      <c r="E34" s="20" t="s">
        <v>39</v>
      </c>
      <c r="F34" s="20">
        <f>6*4</f>
        <v>24</v>
      </c>
      <c r="G34" s="22">
        <v>0.13</v>
      </c>
      <c r="H34" s="23"/>
      <c r="I34" s="23"/>
      <c r="J34" s="20"/>
      <c r="K34" s="21" t="s">
        <v>67</v>
      </c>
    </row>
    <row r="35" s="4" customFormat="1" spans="1:11">
      <c r="A35" s="20">
        <v>31</v>
      </c>
      <c r="B35" s="21" t="s">
        <v>65</v>
      </c>
      <c r="C35" s="20" t="s">
        <v>68</v>
      </c>
      <c r="D35" s="20"/>
      <c r="E35" s="20" t="s">
        <v>39</v>
      </c>
      <c r="F35" s="20">
        <f>4*6</f>
        <v>24</v>
      </c>
      <c r="G35" s="22">
        <v>0.13</v>
      </c>
      <c r="H35" s="23"/>
      <c r="I35" s="23"/>
      <c r="J35" s="20"/>
      <c r="K35" s="21" t="s">
        <v>67</v>
      </c>
    </row>
    <row r="36" s="4" customFormat="1" ht="28.5" spans="1:11">
      <c r="A36" s="20">
        <v>32</v>
      </c>
      <c r="B36" s="21" t="s">
        <v>65</v>
      </c>
      <c r="C36" s="20" t="s">
        <v>69</v>
      </c>
      <c r="D36" s="20" t="s">
        <v>70</v>
      </c>
      <c r="E36" s="20" t="s">
        <v>39</v>
      </c>
      <c r="F36" s="20">
        <f>2*6</f>
        <v>12</v>
      </c>
      <c r="G36" s="22">
        <v>0.13</v>
      </c>
      <c r="H36" s="23"/>
      <c r="I36" s="23"/>
      <c r="J36" s="20" t="s">
        <v>71</v>
      </c>
      <c r="K36" s="21" t="s">
        <v>67</v>
      </c>
    </row>
    <row r="37" s="4" customFormat="1" spans="1:11">
      <c r="A37" s="20">
        <v>33</v>
      </c>
      <c r="B37" s="21" t="s">
        <v>65</v>
      </c>
      <c r="C37" s="20" t="s">
        <v>72</v>
      </c>
      <c r="D37" s="20"/>
      <c r="E37" s="20" t="s">
        <v>39</v>
      </c>
      <c r="F37" s="20">
        <v>6</v>
      </c>
      <c r="G37" s="22">
        <v>0.13</v>
      </c>
      <c r="H37" s="23"/>
      <c r="I37" s="23"/>
      <c r="J37" s="20"/>
      <c r="K37" s="21" t="s">
        <v>67</v>
      </c>
    </row>
    <row r="38" s="4" customFormat="1" ht="28.5" spans="1:11">
      <c r="A38" s="20">
        <v>34</v>
      </c>
      <c r="B38" s="21" t="s">
        <v>73</v>
      </c>
      <c r="C38" s="20" t="s">
        <v>74</v>
      </c>
      <c r="D38" s="20"/>
      <c r="E38" s="20" t="s">
        <v>39</v>
      </c>
      <c r="F38" s="20">
        <v>18</v>
      </c>
      <c r="G38" s="22">
        <v>0.13</v>
      </c>
      <c r="H38" s="23"/>
      <c r="I38" s="23"/>
      <c r="J38" s="20"/>
      <c r="K38" s="21" t="s">
        <v>75</v>
      </c>
    </row>
    <row r="39" s="4" customFormat="1" ht="61" customHeight="1" spans="1:11">
      <c r="A39" s="20">
        <v>35</v>
      </c>
      <c r="B39" s="21" t="s">
        <v>73</v>
      </c>
      <c r="C39" s="20" t="s">
        <v>74</v>
      </c>
      <c r="D39" s="20" t="s">
        <v>76</v>
      </c>
      <c r="E39" s="20" t="s">
        <v>39</v>
      </c>
      <c r="F39" s="20">
        <v>66</v>
      </c>
      <c r="G39" s="22">
        <v>0.13</v>
      </c>
      <c r="H39" s="23"/>
      <c r="I39" s="23"/>
      <c r="J39" s="20" t="s">
        <v>77</v>
      </c>
      <c r="K39" s="21" t="s">
        <v>78</v>
      </c>
    </row>
    <row r="40" s="4" customFormat="1" ht="57" spans="1:11">
      <c r="A40" s="20">
        <v>36</v>
      </c>
      <c r="B40" s="21" t="s">
        <v>73</v>
      </c>
      <c r="C40" s="20" t="s">
        <v>74</v>
      </c>
      <c r="D40" s="20" t="s">
        <v>79</v>
      </c>
      <c r="E40" s="20" t="s">
        <v>39</v>
      </c>
      <c r="F40" s="20">
        <v>8</v>
      </c>
      <c r="G40" s="22">
        <v>0.13</v>
      </c>
      <c r="H40" s="23"/>
      <c r="I40" s="23"/>
      <c r="J40" s="20" t="s">
        <v>77</v>
      </c>
      <c r="K40" s="21" t="s">
        <v>78</v>
      </c>
    </row>
    <row r="41" s="4" customFormat="1" ht="28.5" spans="1:11">
      <c r="A41" s="20">
        <v>37</v>
      </c>
      <c r="B41" s="21" t="s">
        <v>73</v>
      </c>
      <c r="C41" s="20" t="s">
        <v>80</v>
      </c>
      <c r="D41" s="20"/>
      <c r="E41" s="20" t="s">
        <v>39</v>
      </c>
      <c r="F41" s="20">
        <v>42</v>
      </c>
      <c r="G41" s="22">
        <v>0.13</v>
      </c>
      <c r="H41" s="23"/>
      <c r="I41" s="23"/>
      <c r="J41" s="20"/>
      <c r="K41" s="21" t="s">
        <v>75</v>
      </c>
    </row>
    <row r="42" s="4" customFormat="1" ht="28.5" spans="1:11">
      <c r="A42" s="20">
        <v>38</v>
      </c>
      <c r="B42" s="21" t="s">
        <v>73</v>
      </c>
      <c r="C42" s="20" t="s">
        <v>81</v>
      </c>
      <c r="D42" s="20"/>
      <c r="E42" s="20" t="s">
        <v>39</v>
      </c>
      <c r="F42" s="20">
        <v>84</v>
      </c>
      <c r="G42" s="22">
        <v>0.13</v>
      </c>
      <c r="H42" s="23"/>
      <c r="I42" s="23"/>
      <c r="J42" s="20"/>
      <c r="K42" s="21" t="s">
        <v>75</v>
      </c>
    </row>
    <row r="43" s="4" customFormat="1" spans="1:11">
      <c r="A43" s="20">
        <v>39</v>
      </c>
      <c r="B43" s="21" t="s">
        <v>73</v>
      </c>
      <c r="C43" s="20" t="s">
        <v>74</v>
      </c>
      <c r="D43" s="20"/>
      <c r="E43" s="20" t="s">
        <v>39</v>
      </c>
      <c r="F43" s="20">
        <v>56</v>
      </c>
      <c r="G43" s="22">
        <v>0.13</v>
      </c>
      <c r="H43" s="23"/>
      <c r="I43" s="23"/>
      <c r="J43" s="20"/>
      <c r="K43" s="21" t="s">
        <v>82</v>
      </c>
    </row>
    <row r="44" s="4" customFormat="1" ht="25" customHeight="1" spans="1:11">
      <c r="A44" s="20">
        <v>40</v>
      </c>
      <c r="B44" s="21" t="s">
        <v>73</v>
      </c>
      <c r="C44" s="20" t="s">
        <v>74</v>
      </c>
      <c r="D44" s="20" t="s">
        <v>83</v>
      </c>
      <c r="E44" s="20" t="s">
        <v>39</v>
      </c>
      <c r="F44" s="20">
        <v>24</v>
      </c>
      <c r="G44" s="22">
        <v>0.13</v>
      </c>
      <c r="H44" s="23"/>
      <c r="I44" s="23"/>
      <c r="J44" s="20"/>
      <c r="K44" s="21" t="s">
        <v>82</v>
      </c>
    </row>
    <row r="45" s="5" customFormat="1" ht="28.5" spans="1:11">
      <c r="A45" s="20">
        <v>41</v>
      </c>
      <c r="B45" s="21" t="s">
        <v>73</v>
      </c>
      <c r="C45" s="20" t="s">
        <v>84</v>
      </c>
      <c r="D45" s="20" t="s">
        <v>85</v>
      </c>
      <c r="E45" s="20" t="s">
        <v>39</v>
      </c>
      <c r="F45" s="20">
        <v>40</v>
      </c>
      <c r="G45" s="22">
        <v>0.13</v>
      </c>
      <c r="H45" s="23"/>
      <c r="I45" s="23"/>
      <c r="J45" s="20" t="s">
        <v>86</v>
      </c>
      <c r="K45" s="21" t="s">
        <v>82</v>
      </c>
    </row>
    <row r="46" s="4" customFormat="1" ht="43" customHeight="1" spans="1:11">
      <c r="A46" s="20">
        <v>42</v>
      </c>
      <c r="B46" s="21" t="s">
        <v>73</v>
      </c>
      <c r="C46" s="20" t="s">
        <v>87</v>
      </c>
      <c r="D46" s="20" t="s">
        <v>88</v>
      </c>
      <c r="E46" s="20" t="s">
        <v>39</v>
      </c>
      <c r="F46" s="20">
        <v>16</v>
      </c>
      <c r="G46" s="22">
        <v>0.13</v>
      </c>
      <c r="H46" s="23"/>
      <c r="I46" s="23"/>
      <c r="J46" s="20" t="s">
        <v>86</v>
      </c>
      <c r="K46" s="21" t="s">
        <v>82</v>
      </c>
    </row>
    <row r="47" s="4" customFormat="1" spans="1:11">
      <c r="A47" s="20">
        <v>43</v>
      </c>
      <c r="B47" s="21" t="s">
        <v>73</v>
      </c>
      <c r="C47" s="20" t="s">
        <v>89</v>
      </c>
      <c r="D47" s="20"/>
      <c r="E47" s="20" t="s">
        <v>14</v>
      </c>
      <c r="F47" s="20">
        <v>13.08</v>
      </c>
      <c r="G47" s="22">
        <v>0.13</v>
      </c>
      <c r="H47" s="23"/>
      <c r="I47" s="23"/>
      <c r="J47" s="20"/>
      <c r="K47" s="21" t="s">
        <v>82</v>
      </c>
    </row>
    <row r="48" s="4" customFormat="1" spans="1:11">
      <c r="A48" s="20">
        <v>44</v>
      </c>
      <c r="B48" s="21" t="s">
        <v>73</v>
      </c>
      <c r="C48" s="20" t="s">
        <v>90</v>
      </c>
      <c r="D48" s="20"/>
      <c r="E48" s="20" t="s">
        <v>39</v>
      </c>
      <c r="F48" s="20">
        <v>24</v>
      </c>
      <c r="G48" s="22">
        <v>0.13</v>
      </c>
      <c r="H48" s="23"/>
      <c r="I48" s="23"/>
      <c r="J48" s="20"/>
      <c r="K48" s="21" t="s">
        <v>82</v>
      </c>
    </row>
    <row r="49" s="4" customFormat="1" spans="1:11">
      <c r="A49" s="20">
        <v>45</v>
      </c>
      <c r="B49" s="21" t="s">
        <v>91</v>
      </c>
      <c r="C49" s="20" t="s">
        <v>92</v>
      </c>
      <c r="D49" s="20"/>
      <c r="E49" s="20" t="s">
        <v>39</v>
      </c>
      <c r="F49" s="20">
        <v>2</v>
      </c>
      <c r="G49" s="22">
        <v>0.13</v>
      </c>
      <c r="H49" s="23"/>
      <c r="I49" s="23"/>
      <c r="J49" s="20"/>
      <c r="K49" s="21" t="s">
        <v>93</v>
      </c>
    </row>
    <row r="50" s="4" customFormat="1" spans="1:11">
      <c r="A50" s="20">
        <v>46</v>
      </c>
      <c r="B50" s="21" t="s">
        <v>91</v>
      </c>
      <c r="C50" s="20" t="s">
        <v>94</v>
      </c>
      <c r="D50" s="20"/>
      <c r="E50" s="20" t="s">
        <v>39</v>
      </c>
      <c r="F50" s="20">
        <v>4</v>
      </c>
      <c r="G50" s="22">
        <v>0.13</v>
      </c>
      <c r="H50" s="23"/>
      <c r="I50" s="23"/>
      <c r="J50" s="20"/>
      <c r="K50" s="21" t="s">
        <v>93</v>
      </c>
    </row>
    <row r="51" s="4" customFormat="1" spans="1:11">
      <c r="A51" s="20">
        <v>47</v>
      </c>
      <c r="B51" s="21" t="s">
        <v>91</v>
      </c>
      <c r="C51" s="20" t="s">
        <v>95</v>
      </c>
      <c r="D51" s="20"/>
      <c r="E51" s="20" t="s">
        <v>39</v>
      </c>
      <c r="F51" s="20">
        <v>4</v>
      </c>
      <c r="G51" s="22">
        <v>0.13</v>
      </c>
      <c r="H51" s="23"/>
      <c r="I51" s="23"/>
      <c r="J51" s="20"/>
      <c r="K51" s="21" t="s">
        <v>93</v>
      </c>
    </row>
    <row r="52" s="4" customFormat="1" spans="1:11">
      <c r="A52" s="20">
        <v>48</v>
      </c>
      <c r="B52" s="21" t="s">
        <v>73</v>
      </c>
      <c r="C52" s="20" t="s">
        <v>96</v>
      </c>
      <c r="D52" s="20"/>
      <c r="E52" s="20" t="s">
        <v>39</v>
      </c>
      <c r="F52" s="20">
        <f>16*2+4</f>
        <v>36</v>
      </c>
      <c r="G52" s="22">
        <v>0.13</v>
      </c>
      <c r="H52" s="23"/>
      <c r="I52" s="23"/>
      <c r="J52" s="20"/>
      <c r="K52" s="21" t="s">
        <v>97</v>
      </c>
    </row>
    <row r="53" s="4" customFormat="1" spans="1:11">
      <c r="A53" s="20">
        <v>49</v>
      </c>
      <c r="B53" s="21" t="s">
        <v>73</v>
      </c>
      <c r="C53" s="20" t="s">
        <v>64</v>
      </c>
      <c r="D53" s="20"/>
      <c r="E53" s="20" t="s">
        <v>39</v>
      </c>
      <c r="F53" s="20">
        <v>36</v>
      </c>
      <c r="G53" s="22">
        <v>0.13</v>
      </c>
      <c r="H53" s="23"/>
      <c r="I53" s="23"/>
      <c r="J53" s="20"/>
      <c r="K53" s="21" t="s">
        <v>97</v>
      </c>
    </row>
    <row r="54" s="4" customFormat="1" spans="1:11">
      <c r="A54" s="20">
        <v>50</v>
      </c>
      <c r="B54" s="21" t="s">
        <v>73</v>
      </c>
      <c r="C54" s="20" t="s">
        <v>98</v>
      </c>
      <c r="D54" s="20"/>
      <c r="E54" s="20" t="s">
        <v>39</v>
      </c>
      <c r="F54" s="20">
        <v>32</v>
      </c>
      <c r="G54" s="22">
        <v>0.13</v>
      </c>
      <c r="H54" s="23"/>
      <c r="I54" s="23"/>
      <c r="J54" s="20"/>
      <c r="K54" s="21" t="s">
        <v>97</v>
      </c>
    </row>
    <row r="55" s="4" customFormat="1" ht="28.5" spans="1:11">
      <c r="A55" s="20">
        <v>51</v>
      </c>
      <c r="B55" s="21" t="s">
        <v>99</v>
      </c>
      <c r="C55" s="20" t="s">
        <v>40</v>
      </c>
      <c r="D55" s="20"/>
      <c r="E55" s="20" t="s">
        <v>14</v>
      </c>
      <c r="F55" s="20">
        <v>72</v>
      </c>
      <c r="G55" s="22">
        <v>0.13</v>
      </c>
      <c r="H55" s="23"/>
      <c r="I55" s="23"/>
      <c r="J55" s="20"/>
      <c r="K55" s="21" t="s">
        <v>100</v>
      </c>
    </row>
    <row r="56" s="4" customFormat="1" ht="42" customHeight="1" spans="1:11">
      <c r="A56" s="20">
        <v>52</v>
      </c>
      <c r="B56" s="21" t="s">
        <v>101</v>
      </c>
      <c r="C56" s="20" t="s">
        <v>102</v>
      </c>
      <c r="D56" s="20" t="s">
        <v>103</v>
      </c>
      <c r="E56" s="20" t="s">
        <v>39</v>
      </c>
      <c r="F56" s="20">
        <v>39</v>
      </c>
      <c r="G56" s="22">
        <v>0.13</v>
      </c>
      <c r="H56" s="23"/>
      <c r="I56" s="23"/>
      <c r="J56" s="20"/>
      <c r="K56" s="21" t="s">
        <v>104</v>
      </c>
    </row>
    <row r="57" s="4" customFormat="1" ht="28.5" spans="1:11">
      <c r="A57" s="20">
        <v>53</v>
      </c>
      <c r="B57" s="21" t="s">
        <v>99</v>
      </c>
      <c r="C57" s="20" t="s">
        <v>105</v>
      </c>
      <c r="D57" s="20"/>
      <c r="E57" s="20" t="s">
        <v>39</v>
      </c>
      <c r="F57" s="20">
        <v>31</v>
      </c>
      <c r="G57" s="22">
        <v>0.13</v>
      </c>
      <c r="H57" s="23"/>
      <c r="I57" s="23"/>
      <c r="J57" s="20"/>
      <c r="K57" s="21" t="s">
        <v>104</v>
      </c>
    </row>
    <row r="58" s="4" customFormat="1" ht="28.5" spans="1:11">
      <c r="A58" s="20">
        <v>54</v>
      </c>
      <c r="B58" s="21" t="s">
        <v>73</v>
      </c>
      <c r="C58" s="20" t="s">
        <v>106</v>
      </c>
      <c r="D58" s="20"/>
      <c r="E58" s="20" t="s">
        <v>39</v>
      </c>
      <c r="F58" s="20">
        <v>8</v>
      </c>
      <c r="G58" s="22">
        <v>0.13</v>
      </c>
      <c r="H58" s="23"/>
      <c r="I58" s="23"/>
      <c r="J58" s="20"/>
      <c r="K58" s="21" t="s">
        <v>104</v>
      </c>
    </row>
    <row r="59" s="4" customFormat="1" ht="28.5" spans="1:11">
      <c r="A59" s="20">
        <v>55</v>
      </c>
      <c r="B59" s="21" t="s">
        <v>99</v>
      </c>
      <c r="C59" s="20" t="s">
        <v>107</v>
      </c>
      <c r="D59" s="20"/>
      <c r="E59" s="20" t="s">
        <v>39</v>
      </c>
      <c r="F59" s="20">
        <v>33</v>
      </c>
      <c r="G59" s="22">
        <v>0.13</v>
      </c>
      <c r="H59" s="23"/>
      <c r="I59" s="23"/>
      <c r="J59" s="20"/>
      <c r="K59" s="21" t="s">
        <v>108</v>
      </c>
    </row>
    <row r="60" s="4" customFormat="1" spans="1:11">
      <c r="A60" s="20">
        <v>56</v>
      </c>
      <c r="B60" s="21" t="s">
        <v>109</v>
      </c>
      <c r="C60" s="20" t="s">
        <v>42</v>
      </c>
      <c r="D60" s="20"/>
      <c r="E60" s="20" t="s">
        <v>14</v>
      </c>
      <c r="F60" s="20">
        <f>6.1*1.5+12*1.5+18*0.6</f>
        <v>37.95</v>
      </c>
      <c r="G60" s="22">
        <v>0.13</v>
      </c>
      <c r="H60" s="23"/>
      <c r="I60" s="23"/>
      <c r="J60" s="20"/>
      <c r="K60" s="21" t="s">
        <v>110</v>
      </c>
    </row>
    <row r="61" s="4" customFormat="1" ht="28.5" spans="1:11">
      <c r="A61" s="20">
        <v>57</v>
      </c>
      <c r="B61" s="21" t="s">
        <v>99</v>
      </c>
      <c r="C61" s="20" t="s">
        <v>111</v>
      </c>
      <c r="D61" s="20"/>
      <c r="E61" s="20" t="s">
        <v>14</v>
      </c>
      <c r="F61" s="20">
        <v>33.2</v>
      </c>
      <c r="G61" s="22">
        <v>0.13</v>
      </c>
      <c r="H61" s="23"/>
      <c r="I61" s="23"/>
      <c r="J61" s="20"/>
      <c r="K61" s="21" t="s">
        <v>112</v>
      </c>
    </row>
    <row r="62" s="4" customFormat="1" ht="28.5" spans="1:11">
      <c r="A62" s="20">
        <v>58</v>
      </c>
      <c r="B62" s="21" t="s">
        <v>99</v>
      </c>
      <c r="C62" s="20" t="s">
        <v>90</v>
      </c>
      <c r="D62" s="20"/>
      <c r="E62" s="20" t="s">
        <v>14</v>
      </c>
      <c r="F62" s="20">
        <v>16.6</v>
      </c>
      <c r="G62" s="22">
        <v>0.13</v>
      </c>
      <c r="H62" s="23"/>
      <c r="I62" s="23"/>
      <c r="J62" s="20"/>
      <c r="K62" s="21" t="s">
        <v>112</v>
      </c>
    </row>
    <row r="63" s="4" customFormat="1" ht="28.5" spans="1:11">
      <c r="A63" s="20">
        <v>59</v>
      </c>
      <c r="B63" s="21" t="s">
        <v>99</v>
      </c>
      <c r="C63" s="20" t="s">
        <v>81</v>
      </c>
      <c r="D63" s="20"/>
      <c r="E63" s="20" t="s">
        <v>14</v>
      </c>
      <c r="F63" s="20">
        <v>8.3</v>
      </c>
      <c r="G63" s="22">
        <v>0.13</v>
      </c>
      <c r="H63" s="23"/>
      <c r="I63" s="23"/>
      <c r="J63" s="20"/>
      <c r="K63" s="21" t="s">
        <v>112</v>
      </c>
    </row>
    <row r="64" s="4" customFormat="1" ht="28.5" spans="1:11">
      <c r="A64" s="20">
        <v>60</v>
      </c>
      <c r="B64" s="21" t="s">
        <v>99</v>
      </c>
      <c r="C64" s="20" t="s">
        <v>98</v>
      </c>
      <c r="D64" s="20"/>
      <c r="E64" s="20" t="s">
        <v>14</v>
      </c>
      <c r="F64" s="20">
        <f>25*0.34</f>
        <v>8.5</v>
      </c>
      <c r="G64" s="22">
        <v>0.13</v>
      </c>
      <c r="H64" s="23"/>
      <c r="I64" s="23"/>
      <c r="J64" s="20"/>
      <c r="K64" s="21" t="s">
        <v>112</v>
      </c>
    </row>
    <row r="65" s="6" customFormat="1" ht="28.5" spans="1:11">
      <c r="A65" s="20">
        <v>61</v>
      </c>
      <c r="B65" s="25" t="s">
        <v>113</v>
      </c>
      <c r="C65" s="24" t="s">
        <v>114</v>
      </c>
      <c r="D65" s="24"/>
      <c r="E65" s="24" t="s">
        <v>39</v>
      </c>
      <c r="F65" s="24">
        <f>5+3+2</f>
        <v>10</v>
      </c>
      <c r="G65" s="22">
        <v>0.13</v>
      </c>
      <c r="H65" s="23"/>
      <c r="I65" s="23"/>
      <c r="J65" s="20"/>
      <c r="K65" s="21" t="s">
        <v>104</v>
      </c>
    </row>
    <row r="66" s="4" customFormat="1" spans="1:11">
      <c r="A66" s="20">
        <v>62</v>
      </c>
      <c r="B66" s="21" t="s">
        <v>73</v>
      </c>
      <c r="C66" s="20" t="s">
        <v>115</v>
      </c>
      <c r="D66" s="20"/>
      <c r="E66" s="20" t="s">
        <v>14</v>
      </c>
      <c r="F66" s="20">
        <f>(4.8*2+4.2*2+5.4+3.6+3+1.8)*0.6*3+3.6*0.6*2+80+80</f>
        <v>221.56</v>
      </c>
      <c r="G66" s="22">
        <v>0.13</v>
      </c>
      <c r="H66" s="23"/>
      <c r="I66" s="23"/>
      <c r="J66" s="20"/>
      <c r="K66" s="21" t="s">
        <v>116</v>
      </c>
    </row>
    <row r="67" s="4" customFormat="1" ht="28.5" spans="1:11">
      <c r="A67" s="20">
        <v>63</v>
      </c>
      <c r="B67" s="21" t="s">
        <v>73</v>
      </c>
      <c r="C67" s="20" t="s">
        <v>117</v>
      </c>
      <c r="D67" s="20"/>
      <c r="E67" s="20" t="s">
        <v>14</v>
      </c>
      <c r="F67" s="20">
        <f>(4.8*2+4.2*2+5.4+3.6+3+1.8)*0.5</f>
        <v>15.9</v>
      </c>
      <c r="G67" s="22">
        <v>0.13</v>
      </c>
      <c r="H67" s="23"/>
      <c r="I67" s="23"/>
      <c r="J67" s="20"/>
      <c r="K67" s="21" t="s">
        <v>108</v>
      </c>
    </row>
    <row r="68" s="4" customFormat="1" ht="44" customHeight="1" spans="1:11">
      <c r="A68" s="20">
        <v>64</v>
      </c>
      <c r="B68" s="21" t="s">
        <v>73</v>
      </c>
      <c r="C68" s="20" t="s">
        <v>118</v>
      </c>
      <c r="D68" s="20" t="s">
        <v>119</v>
      </c>
      <c r="E68" s="20" t="s">
        <v>39</v>
      </c>
      <c r="F68" s="20">
        <v>10</v>
      </c>
      <c r="G68" s="22">
        <v>0.13</v>
      </c>
      <c r="H68" s="23"/>
      <c r="I68" s="23"/>
      <c r="J68" s="20" t="s">
        <v>120</v>
      </c>
      <c r="K68" s="21" t="s">
        <v>108</v>
      </c>
    </row>
    <row r="69" s="4" customFormat="1" ht="28.5" spans="1:11">
      <c r="A69" s="20">
        <v>65</v>
      </c>
      <c r="B69" s="21" t="s">
        <v>121</v>
      </c>
      <c r="C69" s="20" t="s">
        <v>122</v>
      </c>
      <c r="D69" s="20"/>
      <c r="E69" s="20" t="s">
        <v>14</v>
      </c>
      <c r="F69" s="20">
        <v>3</v>
      </c>
      <c r="G69" s="22">
        <v>0.13</v>
      </c>
      <c r="H69" s="23"/>
      <c r="I69" s="23"/>
      <c r="J69" s="20"/>
      <c r="K69" s="21" t="s">
        <v>108</v>
      </c>
    </row>
    <row r="70" s="4" customFormat="1" ht="28.5" spans="1:11">
      <c r="A70" s="20">
        <v>66</v>
      </c>
      <c r="B70" s="21" t="s">
        <v>73</v>
      </c>
      <c r="C70" s="20" t="s">
        <v>123</v>
      </c>
      <c r="D70" s="20" t="s">
        <v>85</v>
      </c>
      <c r="E70" s="20" t="s">
        <v>39</v>
      </c>
      <c r="F70" s="20">
        <v>43</v>
      </c>
      <c r="G70" s="22">
        <v>0.13</v>
      </c>
      <c r="H70" s="23"/>
      <c r="I70" s="23"/>
      <c r="J70" s="20" t="s">
        <v>124</v>
      </c>
      <c r="K70" s="21" t="s">
        <v>108</v>
      </c>
    </row>
    <row r="71" s="4" customFormat="1" ht="28.5" spans="1:11">
      <c r="A71" s="20">
        <v>67</v>
      </c>
      <c r="B71" s="21" t="s">
        <v>12</v>
      </c>
      <c r="C71" s="20" t="s">
        <v>125</v>
      </c>
      <c r="D71" s="20"/>
      <c r="E71" s="20" t="s">
        <v>14</v>
      </c>
      <c r="F71" s="20">
        <v>43</v>
      </c>
      <c r="G71" s="22">
        <v>0.13</v>
      </c>
      <c r="H71" s="23"/>
      <c r="I71" s="23"/>
      <c r="J71" s="20"/>
      <c r="K71" s="21" t="s">
        <v>126</v>
      </c>
    </row>
    <row r="72" s="4" customFormat="1" spans="1:11">
      <c r="A72" s="29" t="s">
        <v>127</v>
      </c>
      <c r="B72" s="30"/>
      <c r="C72" s="30"/>
      <c r="D72" s="30"/>
      <c r="E72" s="30"/>
      <c r="F72" s="30"/>
      <c r="G72" s="30"/>
      <c r="H72" s="31"/>
      <c r="I72" s="34"/>
      <c r="J72" s="34"/>
      <c r="K72" s="35"/>
    </row>
    <row r="73" ht="187" customHeight="1" spans="1:11">
      <c r="A73" s="32" t="s">
        <v>128</v>
      </c>
      <c r="B73" s="32"/>
      <c r="C73" s="32"/>
      <c r="D73" s="32"/>
      <c r="E73" s="32"/>
      <c r="F73" s="32"/>
      <c r="G73" s="32"/>
      <c r="H73" s="32"/>
      <c r="I73" s="32"/>
      <c r="J73" s="32"/>
      <c r="K73" s="32"/>
    </row>
    <row r="74" ht="18.75" spans="1:11">
      <c r="A74" s="33" t="s">
        <v>129</v>
      </c>
      <c r="B74" s="33"/>
      <c r="C74" s="33"/>
      <c r="D74" s="33"/>
      <c r="E74" s="33"/>
      <c r="F74" s="33"/>
      <c r="G74" s="33"/>
      <c r="H74" s="33"/>
      <c r="I74" s="33"/>
      <c r="J74" s="33"/>
      <c r="K74" s="33"/>
    </row>
  </sheetData>
  <autoFilter ref="A2:J74">
    <extLst/>
  </autoFilter>
  <mergeCells count="15">
    <mergeCell ref="A72:H72"/>
    <mergeCell ref="A73:K73"/>
    <mergeCell ref="A74:K74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A1:K2"/>
  </mergeCells>
  <pageMargins left="0.118055555555556" right="0.156944444444444" top="0.314583333333333" bottom="0.236111111111111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石材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郑文凯</cp:lastModifiedBy>
  <dcterms:created xsi:type="dcterms:W3CDTF">2023-05-12T11:15:00Z</dcterms:created>
  <dcterms:modified xsi:type="dcterms:W3CDTF">2024-05-13T03:24:40Z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841548E5C33F4FE8A0889CAEC677C70F_13</vt:lpwstr>
  </property>
</Properties>
</file>